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150" windowHeight="8910" tabRatio="602" activeTab="7"/>
  </bookViews>
  <sheets>
    <sheet name="Sch2016-17" sheetId="1" r:id="rId1"/>
    <sheet name="Duo Trainingsturniere" sheetId="2" state="hidden" r:id="rId2"/>
    <sheet name="Detail Schützen 2016-17" sheetId="3" r:id="rId3"/>
    <sheet name="Summ" sheetId="4" r:id="rId4"/>
    <sheet name="Diagramm1" sheetId="5" r:id="rId5"/>
    <sheet name="Diagramm2" sheetId="6" r:id="rId6"/>
    <sheet name="Tabelle1" sheetId="7" state="hidden" r:id="rId7"/>
    <sheet name="Langschiessen" sheetId="8" r:id="rId8"/>
  </sheets>
  <definedNames>
    <definedName name="_xlnm._FilterDatabase" localSheetId="0" hidden="1">'Sch2016-17'!$A$1:$M$1215</definedName>
    <definedName name="_xlnm.Print_Area" localSheetId="2">'Detail Schützen 2016-17'!$A$1:$F$24</definedName>
    <definedName name="_xlnm.Print_Area" localSheetId="7">'Langschiessen'!$A$1:$X$9</definedName>
    <definedName name="_xlnm.Print_Area" localSheetId="0">'Sch2016-17'!$A$1:$L$41</definedName>
  </definedNames>
  <calcPr fullCalcOnLoad="1"/>
</workbook>
</file>

<file path=xl/sharedStrings.xml><?xml version="1.0" encoding="utf-8"?>
<sst xmlns="http://schemas.openxmlformats.org/spreadsheetml/2006/main" count="222" uniqueCount="94">
  <si>
    <t xml:space="preserve">VERANSTALTUNG </t>
  </si>
  <si>
    <t>DATUM</t>
  </si>
  <si>
    <t>PREIS</t>
  </si>
  <si>
    <t>SCHÜTZEN</t>
  </si>
  <si>
    <t>Kastner Michael</t>
  </si>
  <si>
    <t>Haider Josef</t>
  </si>
  <si>
    <t>Kastner sen. Walter</t>
  </si>
  <si>
    <t>Gaulhofer Franz</t>
  </si>
  <si>
    <t>Feierl Reinhard</t>
  </si>
  <si>
    <t>MS</t>
  </si>
  <si>
    <t>Pu</t>
  </si>
  <si>
    <t>Pl</t>
  </si>
  <si>
    <t>Name</t>
  </si>
  <si>
    <t>Turniere</t>
  </si>
  <si>
    <t>Haider Henriette</t>
  </si>
  <si>
    <t>Kastner Helga</t>
  </si>
  <si>
    <t>Loibl Franz</t>
  </si>
  <si>
    <t>Loibl Günter</t>
  </si>
  <si>
    <t>Eisbacher Josef</t>
  </si>
  <si>
    <t>Kronawetter Roman</t>
  </si>
  <si>
    <t>1. Plätze</t>
  </si>
  <si>
    <t>2. Plätze</t>
  </si>
  <si>
    <t>3. Plätze</t>
  </si>
  <si>
    <t xml:space="preserve">erreicht werden. </t>
  </si>
  <si>
    <t>Kastner jun. Walter</t>
  </si>
  <si>
    <t>ausgetreten 26.4.2004</t>
  </si>
  <si>
    <t>Rang</t>
  </si>
  <si>
    <t>Derflinger Josef</t>
  </si>
  <si>
    <t>Koglbauer Martin</t>
  </si>
  <si>
    <t>Ver.%</t>
  </si>
  <si>
    <t xml:space="preserve"> </t>
  </si>
  <si>
    <t>ja</t>
  </si>
  <si>
    <t>Bad Fischau</t>
  </si>
  <si>
    <t>Duo Trainingsturnier ESV Bad Fischau</t>
  </si>
  <si>
    <t>Derflinger Eva</t>
  </si>
  <si>
    <t>DUO TRAININGSTURNIERE 2013</t>
  </si>
  <si>
    <t>11.03.2013-15.04.2013</t>
  </si>
  <si>
    <t>Heinfellner Paricia</t>
  </si>
  <si>
    <t>Heinfellner Patricia</t>
  </si>
  <si>
    <t>Lutz Günter</t>
  </si>
  <si>
    <t>Ternitz</t>
  </si>
  <si>
    <t>(-2)</t>
  </si>
  <si>
    <t>Posch Kurt</t>
  </si>
  <si>
    <t>Turniere 15/16</t>
  </si>
  <si>
    <t>Ellmaier Horst</t>
  </si>
  <si>
    <t>(-1)</t>
  </si>
  <si>
    <t>Hervorzugeben ist der 2. Platz bei der Mixed Landesmeisterschaft, und die Steherplätze sowohl in der Regionalliga als auch im Gebiet Süd</t>
  </si>
  <si>
    <t>Turniere 16/17</t>
  </si>
  <si>
    <t>Schützenliste Wintersaison 2016-2017</t>
  </si>
  <si>
    <t>ASKÖ Gebiet Ternitz Meisterschaft</t>
  </si>
  <si>
    <t>ASKÖ Oberliga  Meisterschaft</t>
  </si>
  <si>
    <t>nein</t>
  </si>
  <si>
    <t>Turnier ESV Union Neue Heimat Pottschach</t>
  </si>
  <si>
    <t>Turnier MF Line Mantsch</t>
  </si>
  <si>
    <t>Zöbern</t>
  </si>
  <si>
    <t>Finale gewonnen</t>
  </si>
  <si>
    <t>Mixed Turnier SG Kohlgrabler</t>
  </si>
  <si>
    <t>Turnier 1. Putzmannsdorfer EK</t>
  </si>
  <si>
    <t>Mixed Turnier SG Pottschach</t>
  </si>
  <si>
    <t>Meisterschaft Land Ziel Damen</t>
  </si>
  <si>
    <t>Amstetten</t>
  </si>
  <si>
    <t>1. Landesliga Mixed</t>
  </si>
  <si>
    <t>Sankt Pölten</t>
  </si>
  <si>
    <t>Meisterschaft 1. Landesliga Mixed</t>
  </si>
  <si>
    <t>Meisterschaft 2. Landesliga Mixed</t>
  </si>
  <si>
    <t>Turnier ESV Hochart Pinggau</t>
  </si>
  <si>
    <t>Pinkafeld</t>
  </si>
  <si>
    <t xml:space="preserve">  </t>
  </si>
  <si>
    <t>Turnier Hechtl Sport &amp; More</t>
  </si>
  <si>
    <t>Meisterschaft Gebiet Süd</t>
  </si>
  <si>
    <t>ASKÖ Landesmeisterschaft</t>
  </si>
  <si>
    <t>Meisterschaft Regionalliga B/NÖ</t>
  </si>
  <si>
    <t>04./05.02.2017</t>
  </si>
  <si>
    <t xml:space="preserve">Langschiessen </t>
  </si>
  <si>
    <t>Pettenbach</t>
  </si>
  <si>
    <t>Köttlach</t>
  </si>
  <si>
    <t>J. Haider, J. Derflinger  (Moare), R. Kronawetter, K. Gschweidl, H. Haider, G.Lutz, J. Eisbacher, R. Weinzettl, M. Koglbauer</t>
  </si>
  <si>
    <t>Enzenreith</t>
  </si>
  <si>
    <t>J. Haider, J. Derflinger  (Moare), R. Kronawetter, K. Gschweidl, E. Derflinger, R. Feierl, H. Fink, F. Loibl, A. Jansohn</t>
  </si>
  <si>
    <t>Kacena Hans</t>
  </si>
  <si>
    <t>Kacena Hans (Gast)</t>
  </si>
  <si>
    <t>M. Koglbauer (Moar), R. Kronwetter, H. Fink, F. Loibl, P. Lackner</t>
  </si>
  <si>
    <t>G. Loibl, H. Ellmaier (Moare), F. Loibl, R. Kronawetter, J. Eisbacher, H. Fink sen., H. Fink jun., Alois Jansohn, Niklas</t>
  </si>
  <si>
    <t>Landschach</t>
  </si>
  <si>
    <t>G. Loibl, J. Haider (Moare), P. Heinfellner, E. Derflinger, J. Derflinger, N. Ellmaier, H. Ellmaier, H. Fink jun., H. Fink sen., A. Stangl, R. Weinzettl, H. Kacena, M. Koglbauer, R. Kronawetter, J. Eisbacher</t>
  </si>
  <si>
    <t>Olympia Gl.</t>
  </si>
  <si>
    <t>K. Posch, J. Haider, (Moare), R.Kronawetter, E. Derflinger, J. Derflinger, H.Ellmaier, H. Fink jun., H. Fink sen., A. Stangl, F. Loibl, J. Eisbacher</t>
  </si>
  <si>
    <t>ASKÖ Bundesmeisterschaft</t>
  </si>
  <si>
    <t>Radenthein</t>
  </si>
  <si>
    <t>Wörth</t>
  </si>
  <si>
    <t>G. Loibl, J. Haider(Moare), F. Loibl, R. Kronawetter, J. Eisbacher, H. Fink sen.,  H. Ellmaier, E. Derflinger, J. Derflinger, P. Heinfellner, A. Jansohn, A. Stangl, H. Kacena, G. Lutz</t>
  </si>
  <si>
    <t>Insgesamt wurde an 17 (Vorjahr 18)  Meisterschafts- bzw. Pokalturnieren teilgenommen. Dabei konnten</t>
  </si>
  <si>
    <t>Es waren dabei 16 (13) Schützen im Einsatz.</t>
  </si>
  <si>
    <t>Wintersaison 2016/2017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</si>
</sst>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mmm/yyyy"/>
    <numFmt numFmtId="174" formatCode="0.000"/>
    <numFmt numFmtId="175" formatCode="00000"/>
  </numFmts>
  <fonts count="11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Cornerstone"/>
      <family val="0"/>
    </font>
    <font>
      <sz val="24"/>
      <name val="OldCentury"/>
      <family val="0"/>
    </font>
    <font>
      <b/>
      <i/>
      <sz val="24"/>
      <name val="OldCentury"/>
      <family val="0"/>
    </font>
    <font>
      <sz val="36"/>
      <name val="Pythagoras"/>
      <family val="0"/>
    </font>
    <font>
      <sz val="26"/>
      <name val="Pythagoras"/>
      <family val="0"/>
    </font>
    <font>
      <sz val="22"/>
      <name val="Cornerstone"/>
      <family val="0"/>
    </font>
    <font>
      <sz val="24"/>
      <color indexed="10"/>
      <name val="OldCentury"/>
      <family val="0"/>
    </font>
    <font>
      <sz val="10"/>
      <color indexed="10"/>
      <name val="Arial"/>
      <family val="2"/>
    </font>
    <font>
      <sz val="24"/>
      <color indexed="10"/>
      <name val="Cornerstone"/>
      <family val="0"/>
    </font>
    <font>
      <b/>
      <i/>
      <sz val="24"/>
      <color indexed="10"/>
      <name val="OldCentury"/>
      <family val="0"/>
    </font>
    <font>
      <sz val="10"/>
      <color indexed="12"/>
      <name val="Arial"/>
      <family val="2"/>
    </font>
    <font>
      <sz val="24"/>
      <color indexed="12"/>
      <name val="OldCentury"/>
      <family val="0"/>
    </font>
    <font>
      <sz val="10"/>
      <color indexed="57"/>
      <name val="Arial"/>
      <family val="2"/>
    </font>
    <font>
      <sz val="24"/>
      <color indexed="57"/>
      <name val="OldCentury"/>
      <family val="0"/>
    </font>
    <font>
      <sz val="18"/>
      <color indexed="10"/>
      <name val="Century Gothic"/>
      <family val="2"/>
    </font>
    <font>
      <b/>
      <i/>
      <sz val="24"/>
      <name val="Bradley Hand ITC"/>
      <family val="4"/>
    </font>
    <font>
      <b/>
      <i/>
      <sz val="24"/>
      <color indexed="10"/>
      <name val="Bradley Hand ITC"/>
      <family val="4"/>
    </font>
    <font>
      <sz val="24"/>
      <color indexed="10"/>
      <name val="Bradley Hand ITC"/>
      <family val="4"/>
    </font>
    <font>
      <b/>
      <i/>
      <sz val="24"/>
      <color indexed="12"/>
      <name val="Bradley Hand ITC"/>
      <family val="4"/>
    </font>
    <font>
      <sz val="24"/>
      <name val="Bradley Hand ITC"/>
      <family val="4"/>
    </font>
    <font>
      <sz val="24"/>
      <color indexed="12"/>
      <name val="Bradley Hand ITC"/>
      <family val="4"/>
    </font>
    <font>
      <sz val="16"/>
      <color indexed="14"/>
      <name val="Arial"/>
      <family val="2"/>
    </font>
    <font>
      <sz val="9"/>
      <color indexed="8"/>
      <name val="Arial Baltic"/>
      <family val="0"/>
    </font>
    <font>
      <sz val="36"/>
      <name val="Arial"/>
      <family val="2"/>
    </font>
    <font>
      <sz val="24"/>
      <name val="Arial"/>
      <family val="2"/>
    </font>
    <font>
      <sz val="26"/>
      <color indexed="40"/>
      <name val="Pythagoras"/>
      <family val="0"/>
    </font>
    <font>
      <b/>
      <i/>
      <sz val="36"/>
      <name val="Bradley Hand ITC"/>
      <family val="4"/>
    </font>
    <font>
      <b/>
      <i/>
      <sz val="24"/>
      <name val="Cornerstone"/>
      <family val="0"/>
    </font>
    <font>
      <b/>
      <i/>
      <sz val="24"/>
      <color indexed="10"/>
      <name val="Cornerstone"/>
      <family val="0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5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62"/>
      <name val="Arial"/>
      <family val="2"/>
    </font>
    <font>
      <sz val="12"/>
      <color indexed="62"/>
      <name val="Arial"/>
      <family val="2"/>
    </font>
    <font>
      <sz val="16"/>
      <color indexed="56"/>
      <name val="Arial"/>
      <family val="2"/>
    </font>
    <font>
      <sz val="16"/>
      <color indexed="17"/>
      <name val="Arial"/>
      <family val="2"/>
    </font>
    <font>
      <sz val="16"/>
      <color indexed="12"/>
      <name val="Arial"/>
      <family val="2"/>
    </font>
    <font>
      <sz val="16"/>
      <color indexed="60"/>
      <name val="Arial"/>
      <family val="2"/>
    </font>
    <font>
      <sz val="16"/>
      <color indexed="40"/>
      <name val="Arial"/>
      <family val="2"/>
    </font>
    <font>
      <b/>
      <sz val="16"/>
      <color indexed="10"/>
      <name val="Arial"/>
      <family val="2"/>
    </font>
    <font>
      <b/>
      <i/>
      <sz val="24"/>
      <color indexed="56"/>
      <name val="Bradley Hand ITC"/>
      <family val="4"/>
    </font>
    <font>
      <b/>
      <sz val="24"/>
      <color indexed="17"/>
      <name val="Bradley Hand ITC"/>
      <family val="4"/>
    </font>
    <font>
      <b/>
      <sz val="24"/>
      <color indexed="53"/>
      <name val="Bradley Hand ITC"/>
      <family val="4"/>
    </font>
    <font>
      <b/>
      <sz val="24"/>
      <color indexed="10"/>
      <name val="Bradley Hand ITC"/>
      <family val="4"/>
    </font>
    <font>
      <b/>
      <sz val="16"/>
      <color indexed="62"/>
      <name val="Arial"/>
      <family val="2"/>
    </font>
    <font>
      <b/>
      <sz val="16"/>
      <color indexed="18"/>
      <name val="Arial"/>
      <family val="2"/>
    </font>
    <font>
      <b/>
      <sz val="16"/>
      <color indexed="17"/>
      <name val="Arial"/>
      <family val="2"/>
    </font>
    <font>
      <sz val="14"/>
      <name val="Cambria"/>
      <family val="1"/>
    </font>
    <font>
      <sz val="26"/>
      <name val="Cambria"/>
      <family val="1"/>
    </font>
    <font>
      <sz val="18"/>
      <color indexed="17"/>
      <name val="Century Gothic"/>
      <family val="2"/>
    </font>
    <font>
      <sz val="18"/>
      <color indexed="30"/>
      <name val="Century Gothic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sz val="18"/>
      <color rgb="FFFF0000"/>
      <name val="Century Gothic"/>
      <family val="2"/>
    </font>
    <font>
      <sz val="16"/>
      <color theme="3"/>
      <name val="Arial"/>
      <family val="2"/>
    </font>
    <font>
      <sz val="16"/>
      <color theme="6" tint="-0.4999699890613556"/>
      <name val="Arial"/>
      <family val="2"/>
    </font>
    <font>
      <sz val="16"/>
      <color rgb="FF4921F1"/>
      <name val="Arial"/>
      <family val="2"/>
    </font>
    <font>
      <sz val="16"/>
      <color theme="9" tint="-0.4999699890613556"/>
      <name val="Arial"/>
      <family val="2"/>
    </font>
    <font>
      <sz val="16"/>
      <color rgb="FF00B0F0"/>
      <name val="Arial"/>
      <family val="2"/>
    </font>
    <font>
      <b/>
      <sz val="16"/>
      <color rgb="FFFF0000"/>
      <name val="Arial"/>
      <family val="2"/>
    </font>
    <font>
      <b/>
      <i/>
      <sz val="24"/>
      <color theme="3"/>
      <name val="Bradley Hand ITC"/>
      <family val="4"/>
    </font>
    <font>
      <b/>
      <sz val="24"/>
      <color rgb="FF00B050"/>
      <name val="Bradley Hand ITC"/>
      <family val="4"/>
    </font>
    <font>
      <b/>
      <sz val="24"/>
      <color theme="9" tint="-0.24997000396251678"/>
      <name val="Bradley Hand ITC"/>
      <family val="4"/>
    </font>
    <font>
      <b/>
      <sz val="24"/>
      <color rgb="FFFF0000"/>
      <name val="Bradley Hand ITC"/>
      <family val="4"/>
    </font>
    <font>
      <b/>
      <sz val="16"/>
      <color theme="3" tint="0.39998000860214233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rgb="FF00B050"/>
      <name val="Arial"/>
      <family val="2"/>
    </font>
    <font>
      <sz val="18"/>
      <color rgb="FF00B050"/>
      <name val="Century Gothic"/>
      <family val="2"/>
    </font>
    <font>
      <sz val="18"/>
      <color rgb="FF0070C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6" fillId="27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0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13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6" fillId="0" borderId="0" xfId="0" applyFont="1" applyAlignment="1">
      <alignment/>
    </xf>
    <xf numFmtId="174" fontId="3" fillId="0" borderId="0" xfId="0" applyNumberFormat="1" applyFont="1" applyAlignment="1">
      <alignment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/>
    </xf>
    <xf numFmtId="10" fontId="20" fillId="0" borderId="13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99" fillId="0" borderId="0" xfId="0" applyFont="1" applyAlignment="1">
      <alignment/>
    </xf>
    <xf numFmtId="174" fontId="99" fillId="0" borderId="0" xfId="0" applyNumberFormat="1" applyFont="1" applyAlignment="1">
      <alignment/>
    </xf>
    <xf numFmtId="0" fontId="24" fillId="0" borderId="0" xfId="0" applyFont="1" applyAlignment="1">
      <alignment/>
    </xf>
    <xf numFmtId="0" fontId="100" fillId="0" borderId="0" xfId="0" applyFont="1" applyAlignment="1">
      <alignment/>
    </xf>
    <xf numFmtId="14" fontId="100" fillId="0" borderId="0" xfId="0" applyNumberFormat="1" applyFont="1" applyAlignment="1">
      <alignment/>
    </xf>
    <xf numFmtId="174" fontId="100" fillId="0" borderId="0" xfId="0" applyNumberFormat="1" applyFont="1" applyAlignment="1">
      <alignment/>
    </xf>
    <xf numFmtId="10" fontId="101" fillId="0" borderId="13" xfId="0" applyNumberFormat="1" applyFont="1" applyBorder="1" applyAlignment="1">
      <alignment/>
    </xf>
    <xf numFmtId="0" fontId="102" fillId="0" borderId="0" xfId="0" applyFont="1" applyAlignment="1">
      <alignment/>
    </xf>
    <xf numFmtId="14" fontId="102" fillId="0" borderId="0" xfId="0" applyNumberFormat="1" applyFont="1" applyAlignment="1">
      <alignment/>
    </xf>
    <xf numFmtId="174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4" fontId="103" fillId="0" borderId="0" xfId="0" applyNumberFormat="1" applyFont="1" applyAlignment="1">
      <alignment/>
    </xf>
    <xf numFmtId="174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14" fontId="104" fillId="0" borderId="0" xfId="0" applyNumberFormat="1" applyFont="1" applyAlignment="1">
      <alignment/>
    </xf>
    <xf numFmtId="174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4" fontId="105" fillId="0" borderId="0" xfId="0" applyNumberFormat="1" applyFont="1" applyAlignment="1">
      <alignment/>
    </xf>
    <xf numFmtId="174" fontId="105" fillId="0" borderId="0" xfId="0" applyNumberFormat="1" applyFont="1" applyAlignment="1">
      <alignment/>
    </xf>
    <xf numFmtId="0" fontId="106" fillId="0" borderId="0" xfId="0" applyFont="1" applyAlignment="1">
      <alignment/>
    </xf>
    <xf numFmtId="14" fontId="106" fillId="0" borderId="0" xfId="0" applyNumberFormat="1" applyFont="1" applyAlignment="1">
      <alignment/>
    </xf>
    <xf numFmtId="174" fontId="106" fillId="0" borderId="0" xfId="0" applyNumberFormat="1" applyFont="1" applyAlignment="1">
      <alignment/>
    </xf>
    <xf numFmtId="0" fontId="2" fillId="0" borderId="0" xfId="0" applyFont="1" applyAlignment="1">
      <alignment/>
    </xf>
    <xf numFmtId="0" fontId="107" fillId="0" borderId="0" xfId="0" applyFont="1" applyAlignment="1">
      <alignment/>
    </xf>
    <xf numFmtId="14" fontId="107" fillId="0" borderId="0" xfId="0" applyNumberFormat="1" applyFont="1" applyAlignment="1">
      <alignment/>
    </xf>
    <xf numFmtId="174" fontId="107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8" fillId="0" borderId="13" xfId="0" applyFont="1" applyBorder="1" applyAlignment="1">
      <alignment/>
    </xf>
    <xf numFmtId="0" fontId="108" fillId="0" borderId="10" xfId="0" applyFont="1" applyBorder="1" applyAlignment="1">
      <alignment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109" fillId="0" borderId="13" xfId="0" applyFont="1" applyBorder="1" applyAlignment="1">
      <alignment/>
    </xf>
    <xf numFmtId="0" fontId="109" fillId="0" borderId="10" xfId="0" applyFont="1" applyBorder="1" applyAlignment="1">
      <alignment/>
    </xf>
    <xf numFmtId="0" fontId="110" fillId="0" borderId="10" xfId="0" applyFont="1" applyBorder="1" applyAlignment="1">
      <alignment/>
    </xf>
    <xf numFmtId="0" fontId="111" fillId="0" borderId="10" xfId="0" applyFont="1" applyBorder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 horizontal="right"/>
    </xf>
    <xf numFmtId="174" fontId="38" fillId="0" borderId="0" xfId="0" applyNumberFormat="1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14" fontId="113" fillId="0" borderId="0" xfId="0" applyNumberFormat="1" applyFont="1" applyAlignment="1">
      <alignment/>
    </xf>
    <xf numFmtId="174" fontId="113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0" fontId="114" fillId="0" borderId="0" xfId="0" applyFont="1" applyAlignment="1">
      <alignment/>
    </xf>
    <xf numFmtId="14" fontId="114" fillId="0" borderId="0" xfId="0" applyNumberFormat="1" applyFont="1" applyAlignment="1">
      <alignment/>
    </xf>
    <xf numFmtId="174" fontId="114" fillId="0" borderId="0" xfId="0" applyNumberFormat="1" applyFont="1" applyAlignment="1">
      <alignment/>
    </xf>
    <xf numFmtId="0" fontId="71" fillId="0" borderId="0" xfId="0" applyFont="1" applyAlignment="1">
      <alignment/>
    </xf>
    <xf numFmtId="14" fontId="71" fillId="0" borderId="0" xfId="0" applyNumberFormat="1" applyFont="1" applyAlignment="1">
      <alignment/>
    </xf>
    <xf numFmtId="0" fontId="72" fillId="0" borderId="0" xfId="0" applyFont="1" applyAlignment="1">
      <alignment/>
    </xf>
    <xf numFmtId="20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1" fillId="33" borderId="0" xfId="0" applyFont="1" applyFill="1" applyAlignment="1">
      <alignment horizontal="center"/>
    </xf>
    <xf numFmtId="10" fontId="115" fillId="0" borderId="13" xfId="0" applyNumberFormat="1" applyFont="1" applyBorder="1" applyAlignment="1">
      <alignment/>
    </xf>
    <xf numFmtId="10" fontId="116" fillId="0" borderId="13" xfId="0" applyNumberFormat="1" applyFont="1" applyBorder="1" applyAlignment="1">
      <alignment/>
    </xf>
    <xf numFmtId="0" fontId="21" fillId="34" borderId="10" xfId="0" applyFont="1" applyFill="1" applyBorder="1" applyAlignment="1">
      <alignment/>
    </xf>
    <xf numFmtId="0" fontId="111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08" fillId="34" borderId="10" xfId="0" applyFont="1" applyFill="1" applyBorder="1" applyAlignment="1">
      <alignment/>
    </xf>
    <xf numFmtId="10" fontId="115" fillId="34" borderId="13" xfId="0" applyNumberFormat="1" applyFont="1" applyFill="1" applyBorder="1" applyAlignment="1">
      <alignment/>
    </xf>
    <xf numFmtId="0" fontId="71" fillId="19" borderId="0" xfId="0" applyFont="1" applyFill="1" applyAlignment="1">
      <alignment horizontal="center"/>
    </xf>
    <xf numFmtId="0" fontId="71" fillId="19" borderId="15" xfId="0" applyFont="1" applyFill="1" applyBorder="1" applyAlignment="1">
      <alignment horizontal="center"/>
    </xf>
    <xf numFmtId="0" fontId="71" fillId="0" borderId="15" xfId="0" applyFont="1" applyFill="1" applyBorder="1" applyAlignment="1">
      <alignment horizontal="center"/>
    </xf>
    <xf numFmtId="0" fontId="71" fillId="16" borderId="15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Schützenliste 2016/2017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6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-0.005"/>
          <c:w val="0.980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'Sch2016-17'!$F$2:$F$25</c:f>
              <c:numCache>
                <c:ptCount val="24"/>
                <c:pt idx="0">
                  <c:v>1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16</c:v>
                </c:pt>
                <c:pt idx="9">
                  <c:v>4</c:v>
                </c:pt>
                <c:pt idx="10">
                  <c:v>8</c:v>
                </c:pt>
                <c:pt idx="11">
                  <c:v>10</c:v>
                </c:pt>
                <c:pt idx="12">
                  <c:v>3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8</c:v>
                </c:pt>
              </c:numCache>
            </c:numRef>
          </c:val>
        </c:ser>
        <c:axId val="39112091"/>
        <c:axId val="16464500"/>
      </c:barChart>
      <c:catAx>
        <c:axId val="391120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2009
</a:t>
            </a:r>
          </a:p>
        </c:rich>
      </c:tx>
      <c:layout>
        <c:manualLayout>
          <c:xMode val="factor"/>
          <c:yMode val="factor"/>
          <c:x val="0.36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0305"/>
          <c:w val="0.58325"/>
          <c:h val="0.93725"/>
        </c:manualLayout>
      </c:layout>
      <c:radarChart>
        <c:radarStyle val="marker"/>
        <c:varyColors val="0"/>
        <c:ser>
          <c:idx val="0"/>
          <c:order val="0"/>
          <c:tx>
            <c:v>Mannschaft teilgenommen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'Sch2016-17'!$F$51</c:f>
              <c:numCache>
                <c:ptCount val="1"/>
              </c:numCache>
            </c:numRef>
          </c:val>
        </c:ser>
        <c:ser>
          <c:idx val="1"/>
          <c:order val="1"/>
          <c:tx>
            <c:v>Punkte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'Sch2016-17'!$E$2:$E$2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Platzierung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'Sch2016-17'!$F$2:$F$51</c:f>
              <c:numCache>
                <c:ptCount val="50"/>
                <c:pt idx="0">
                  <c:v>1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16</c:v>
                </c:pt>
                <c:pt idx="9">
                  <c:v>4</c:v>
                </c:pt>
                <c:pt idx="10">
                  <c:v>8</c:v>
                </c:pt>
                <c:pt idx="11">
                  <c:v>10</c:v>
                </c:pt>
                <c:pt idx="12">
                  <c:v>3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8</c:v>
                </c:pt>
              </c:numCache>
            </c:numRef>
          </c:val>
        </c:ser>
        <c:axId val="13962773"/>
        <c:axId val="58556094"/>
      </c:radarChart>
      <c:catAx>
        <c:axId val="139627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56094"/>
        <c:crosses val="autoZero"/>
        <c:auto val="0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773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8425"/>
          <c:w val="0.198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zoomScalePageLayoutView="0" workbookViewId="0" topLeftCell="A1">
      <selection activeCell="M16" sqref="M16"/>
    </sheetView>
  </sheetViews>
  <sheetFormatPr defaultColWidth="11.421875" defaultRowHeight="12.75"/>
  <cols>
    <col min="1" max="1" width="79.421875" style="0" customWidth="1"/>
    <col min="2" max="2" width="21.57421875" style="0" customWidth="1"/>
    <col min="3" max="3" width="26.00390625" style="0" bestFit="1" customWidth="1"/>
    <col min="5" max="5" width="16.57421875" style="0" customWidth="1"/>
    <col min="6" max="6" width="10.28125" style="0" bestFit="1" customWidth="1"/>
    <col min="7" max="7" width="14.421875" style="0" customWidth="1"/>
    <col min="8" max="8" width="31.140625" style="0" bestFit="1" customWidth="1"/>
    <col min="9" max="9" width="29.57421875" style="0" bestFit="1" customWidth="1"/>
    <col min="10" max="10" width="28.7109375" style="0" bestFit="1" customWidth="1"/>
    <col min="11" max="12" width="28.57421875" style="0" bestFit="1" customWidth="1"/>
    <col min="13" max="13" width="23.421875" style="2" customWidth="1"/>
  </cols>
  <sheetData>
    <row r="1" spans="1:13" s="43" customFormat="1" ht="20.25">
      <c r="A1" s="1" t="s">
        <v>0</v>
      </c>
      <c r="B1" s="1" t="s">
        <v>1</v>
      </c>
      <c r="C1" s="1" t="s">
        <v>61</v>
      </c>
      <c r="D1" s="1" t="s">
        <v>9</v>
      </c>
      <c r="E1" s="1" t="s">
        <v>10</v>
      </c>
      <c r="F1" s="1" t="s">
        <v>11</v>
      </c>
      <c r="G1" s="1" t="s">
        <v>2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5"/>
    </row>
    <row r="2" spans="1:13" s="66" customFormat="1" ht="20.25">
      <c r="A2" s="66" t="s">
        <v>49</v>
      </c>
      <c r="B2" s="67">
        <v>42686</v>
      </c>
      <c r="C2" s="66" t="s">
        <v>40</v>
      </c>
      <c r="D2" s="66">
        <v>4</v>
      </c>
      <c r="E2" s="66">
        <v>10</v>
      </c>
      <c r="F2" s="66">
        <v>1</v>
      </c>
      <c r="G2" s="66" t="s">
        <v>31</v>
      </c>
      <c r="H2" s="66" t="s">
        <v>18</v>
      </c>
      <c r="I2" s="66" t="s">
        <v>8</v>
      </c>
      <c r="J2" s="66" t="s">
        <v>28</v>
      </c>
      <c r="K2" s="66" t="s">
        <v>27</v>
      </c>
      <c r="M2" s="68"/>
    </row>
    <row r="3" spans="1:13" s="66" customFormat="1" ht="20.25">
      <c r="A3" s="66" t="s">
        <v>50</v>
      </c>
      <c r="B3" s="67">
        <v>42701</v>
      </c>
      <c r="C3" s="66" t="s">
        <v>40</v>
      </c>
      <c r="D3" s="66">
        <v>13</v>
      </c>
      <c r="E3" s="66">
        <v>2</v>
      </c>
      <c r="F3" s="66">
        <v>12</v>
      </c>
      <c r="G3" s="66" t="s">
        <v>51</v>
      </c>
      <c r="H3" s="66" t="s">
        <v>18</v>
      </c>
      <c r="I3" s="66" t="s">
        <v>44</v>
      </c>
      <c r="J3" s="66" t="s">
        <v>28</v>
      </c>
      <c r="K3" s="66" t="s">
        <v>27</v>
      </c>
      <c r="L3" s="66" t="s">
        <v>8</v>
      </c>
      <c r="M3" s="68"/>
    </row>
    <row r="4" spans="1:13" s="85" customFormat="1" ht="20.25">
      <c r="A4" s="85" t="s">
        <v>52</v>
      </c>
      <c r="B4" s="86">
        <v>42707</v>
      </c>
      <c r="C4" s="85" t="s">
        <v>40</v>
      </c>
      <c r="D4" s="85">
        <v>7</v>
      </c>
      <c r="E4" s="85">
        <v>6</v>
      </c>
      <c r="F4" s="85">
        <v>6</v>
      </c>
      <c r="G4" s="85" t="s">
        <v>51</v>
      </c>
      <c r="H4" s="85" t="s">
        <v>34</v>
      </c>
      <c r="I4" s="85" t="s">
        <v>38</v>
      </c>
      <c r="J4" s="85" t="s">
        <v>28</v>
      </c>
      <c r="K4" s="85" t="s">
        <v>27</v>
      </c>
      <c r="M4" s="87"/>
    </row>
    <row r="5" spans="1:13" s="85" customFormat="1" ht="20.25">
      <c r="A5" s="85" t="s">
        <v>53</v>
      </c>
      <c r="B5" s="86">
        <v>42707</v>
      </c>
      <c r="C5" s="85" t="s">
        <v>54</v>
      </c>
      <c r="D5" s="85">
        <v>8</v>
      </c>
      <c r="E5" s="85">
        <v>9</v>
      </c>
      <c r="F5" s="85">
        <v>3</v>
      </c>
      <c r="G5" s="85" t="s">
        <v>31</v>
      </c>
      <c r="H5" s="85" t="s">
        <v>5</v>
      </c>
      <c r="I5" s="85" t="s">
        <v>24</v>
      </c>
      <c r="J5" s="85" t="s">
        <v>4</v>
      </c>
      <c r="K5" s="85" t="s">
        <v>17</v>
      </c>
      <c r="L5" s="88" t="s">
        <v>55</v>
      </c>
      <c r="M5" s="87"/>
    </row>
    <row r="6" spans="1:13" s="89" customFormat="1" ht="20.25">
      <c r="A6" s="89" t="s">
        <v>56</v>
      </c>
      <c r="B6" s="90">
        <v>42712</v>
      </c>
      <c r="C6" s="89" t="s">
        <v>54</v>
      </c>
      <c r="D6" s="89">
        <v>13</v>
      </c>
      <c r="E6" s="89">
        <v>10</v>
      </c>
      <c r="F6" s="89">
        <v>7</v>
      </c>
      <c r="G6" s="89" t="s">
        <v>51</v>
      </c>
      <c r="H6" s="89" t="s">
        <v>34</v>
      </c>
      <c r="I6" s="89" t="s">
        <v>38</v>
      </c>
      <c r="J6" s="89" t="s">
        <v>27</v>
      </c>
      <c r="K6" s="89" t="s">
        <v>17</v>
      </c>
      <c r="M6" s="91"/>
    </row>
    <row r="7" spans="1:13" s="43" customFormat="1" ht="20.25">
      <c r="A7" s="85" t="s">
        <v>57</v>
      </c>
      <c r="B7" s="92">
        <v>42714</v>
      </c>
      <c r="C7" s="85" t="s">
        <v>40</v>
      </c>
      <c r="D7" s="85">
        <v>10</v>
      </c>
      <c r="E7" s="85">
        <v>11</v>
      </c>
      <c r="F7" s="85">
        <v>4</v>
      </c>
      <c r="G7" s="85" t="s">
        <v>31</v>
      </c>
      <c r="H7" s="85" t="s">
        <v>6</v>
      </c>
      <c r="I7" s="85" t="s">
        <v>24</v>
      </c>
      <c r="J7" s="85" t="s">
        <v>4</v>
      </c>
      <c r="K7" s="85" t="s">
        <v>5</v>
      </c>
      <c r="L7" s="88" t="s">
        <v>55</v>
      </c>
      <c r="M7" s="36"/>
    </row>
    <row r="8" spans="1:13" s="89" customFormat="1" ht="20.25">
      <c r="A8" s="89" t="s">
        <v>58</v>
      </c>
      <c r="B8" s="90">
        <v>42721</v>
      </c>
      <c r="C8" s="89" t="s">
        <v>40</v>
      </c>
      <c r="D8" s="89">
        <v>11</v>
      </c>
      <c r="E8" s="89">
        <v>14</v>
      </c>
      <c r="F8" s="89">
        <v>3</v>
      </c>
      <c r="G8" s="89" t="s">
        <v>31</v>
      </c>
      <c r="H8" s="89" t="s">
        <v>14</v>
      </c>
      <c r="I8" s="89" t="s">
        <v>24</v>
      </c>
      <c r="J8" s="89" t="s">
        <v>15</v>
      </c>
      <c r="K8" s="89" t="s">
        <v>5</v>
      </c>
      <c r="M8" s="91"/>
    </row>
    <row r="9" spans="1:13" s="89" customFormat="1" ht="20.25">
      <c r="A9" s="89" t="s">
        <v>58</v>
      </c>
      <c r="B9" s="90">
        <v>42721</v>
      </c>
      <c r="C9" s="89" t="s">
        <v>40</v>
      </c>
      <c r="D9" s="89">
        <v>11</v>
      </c>
      <c r="E9" s="89">
        <v>13</v>
      </c>
      <c r="F9" s="89">
        <v>5</v>
      </c>
      <c r="G9" s="89" t="s">
        <v>51</v>
      </c>
      <c r="H9" s="89" t="s">
        <v>34</v>
      </c>
      <c r="I9" s="89" t="s">
        <v>38</v>
      </c>
      <c r="J9" s="89" t="s">
        <v>27</v>
      </c>
      <c r="K9" s="89" t="s">
        <v>17</v>
      </c>
      <c r="M9" s="91"/>
    </row>
    <row r="10" spans="1:13" s="93" customFormat="1" ht="20.25">
      <c r="A10" s="93" t="s">
        <v>59</v>
      </c>
      <c r="B10" s="94">
        <v>42741</v>
      </c>
      <c r="C10" s="93" t="s">
        <v>60</v>
      </c>
      <c r="D10" s="93">
        <v>19</v>
      </c>
      <c r="E10" s="93">
        <v>86</v>
      </c>
      <c r="F10" s="93">
        <v>16</v>
      </c>
      <c r="G10" s="93" t="s">
        <v>51</v>
      </c>
      <c r="H10" s="93" t="s">
        <v>38</v>
      </c>
      <c r="M10" s="95"/>
    </row>
    <row r="11" spans="1:13" s="93" customFormat="1" ht="20.25">
      <c r="A11" s="93" t="s">
        <v>63</v>
      </c>
      <c r="B11" s="94">
        <v>42750</v>
      </c>
      <c r="C11" s="93" t="s">
        <v>62</v>
      </c>
      <c r="D11" s="93">
        <v>13</v>
      </c>
      <c r="E11" s="93">
        <v>16</v>
      </c>
      <c r="F11" s="93">
        <v>4</v>
      </c>
      <c r="G11" s="93" t="s">
        <v>51</v>
      </c>
      <c r="H11" s="93" t="s">
        <v>14</v>
      </c>
      <c r="I11" s="93" t="s">
        <v>24</v>
      </c>
      <c r="J11" s="93" t="s">
        <v>15</v>
      </c>
      <c r="K11" s="93" t="s">
        <v>5</v>
      </c>
      <c r="M11" s="95"/>
    </row>
    <row r="12" spans="1:13" s="93" customFormat="1" ht="20.25">
      <c r="A12" s="93" t="s">
        <v>64</v>
      </c>
      <c r="B12" s="94">
        <v>42750</v>
      </c>
      <c r="C12" s="93" t="s">
        <v>62</v>
      </c>
      <c r="D12" s="93">
        <v>12</v>
      </c>
      <c r="E12" s="93">
        <v>11</v>
      </c>
      <c r="F12" s="93">
        <v>8</v>
      </c>
      <c r="G12" s="93" t="s">
        <v>51</v>
      </c>
      <c r="H12" s="93" t="s">
        <v>34</v>
      </c>
      <c r="I12" s="93" t="s">
        <v>38</v>
      </c>
      <c r="J12" s="93" t="s">
        <v>27</v>
      </c>
      <c r="K12" s="93" t="s">
        <v>17</v>
      </c>
      <c r="M12" s="95"/>
    </row>
    <row r="13" spans="1:13" s="43" customFormat="1" ht="20.25">
      <c r="A13" s="85" t="s">
        <v>65</v>
      </c>
      <c r="B13" s="92">
        <v>42756</v>
      </c>
      <c r="C13" s="85" t="s">
        <v>66</v>
      </c>
      <c r="D13" s="85">
        <v>11</v>
      </c>
      <c r="E13" s="85">
        <v>9</v>
      </c>
      <c r="F13" s="85">
        <v>10</v>
      </c>
      <c r="G13" s="85" t="s">
        <v>51</v>
      </c>
      <c r="H13" s="85" t="s">
        <v>18</v>
      </c>
      <c r="I13" s="85" t="s">
        <v>38</v>
      </c>
      <c r="J13" s="85" t="s">
        <v>17</v>
      </c>
      <c r="K13" s="85" t="s">
        <v>79</v>
      </c>
      <c r="L13" s="88" t="s">
        <v>30</v>
      </c>
      <c r="M13" s="36"/>
    </row>
    <row r="14" spans="1:13" s="43" customFormat="1" ht="20.25">
      <c r="A14" s="85" t="s">
        <v>68</v>
      </c>
      <c r="B14" s="92">
        <v>42756</v>
      </c>
      <c r="C14" s="85" t="s">
        <v>40</v>
      </c>
      <c r="D14" s="85">
        <v>11</v>
      </c>
      <c r="E14" s="85">
        <v>10</v>
      </c>
      <c r="F14" s="85">
        <v>3</v>
      </c>
      <c r="G14" s="85" t="s">
        <v>31</v>
      </c>
      <c r="H14" s="85" t="s">
        <v>19</v>
      </c>
      <c r="I14" s="85" t="s">
        <v>44</v>
      </c>
      <c r="J14" s="85" t="s">
        <v>28</v>
      </c>
      <c r="K14" s="85" t="s">
        <v>27</v>
      </c>
      <c r="L14" s="88" t="s">
        <v>67</v>
      </c>
      <c r="M14" s="36"/>
    </row>
    <row r="15" spans="1:13" s="93" customFormat="1" ht="20.25">
      <c r="A15" s="93" t="s">
        <v>69</v>
      </c>
      <c r="B15" s="94">
        <v>42763</v>
      </c>
      <c r="C15" s="93" t="s">
        <v>54</v>
      </c>
      <c r="D15" s="93">
        <v>13</v>
      </c>
      <c r="E15" s="93">
        <v>11</v>
      </c>
      <c r="F15" s="93">
        <v>8</v>
      </c>
      <c r="G15" s="93" t="s">
        <v>51</v>
      </c>
      <c r="H15" s="93" t="s">
        <v>19</v>
      </c>
      <c r="I15" s="93" t="s">
        <v>8</v>
      </c>
      <c r="J15" s="93" t="s">
        <v>28</v>
      </c>
      <c r="K15" s="93" t="s">
        <v>27</v>
      </c>
      <c r="M15" s="95"/>
    </row>
    <row r="16" spans="1:13" s="66" customFormat="1" ht="20.25">
      <c r="A16" s="66" t="s">
        <v>70</v>
      </c>
      <c r="B16" s="67">
        <v>42764</v>
      </c>
      <c r="C16" s="66" t="s">
        <v>54</v>
      </c>
      <c r="D16" s="66">
        <v>13</v>
      </c>
      <c r="E16" s="66">
        <v>17</v>
      </c>
      <c r="F16" s="66">
        <v>2</v>
      </c>
      <c r="G16" s="66" t="s">
        <v>31</v>
      </c>
      <c r="H16" s="66" t="s">
        <v>5</v>
      </c>
      <c r="I16" s="66" t="s">
        <v>24</v>
      </c>
      <c r="J16" s="66" t="s">
        <v>4</v>
      </c>
      <c r="K16" s="66" t="s">
        <v>17</v>
      </c>
      <c r="L16" s="66" t="s">
        <v>30</v>
      </c>
      <c r="M16" s="68"/>
    </row>
    <row r="17" spans="1:13" s="93" customFormat="1" ht="20.25">
      <c r="A17" s="93" t="s">
        <v>71</v>
      </c>
      <c r="B17" s="94" t="s">
        <v>72</v>
      </c>
      <c r="C17" s="93" t="s">
        <v>54</v>
      </c>
      <c r="D17" s="93">
        <v>13</v>
      </c>
      <c r="E17" s="93">
        <v>41</v>
      </c>
      <c r="F17" s="93">
        <v>4</v>
      </c>
      <c r="G17" s="93" t="s">
        <v>31</v>
      </c>
      <c r="H17" s="93" t="s">
        <v>5</v>
      </c>
      <c r="I17" s="93" t="s">
        <v>24</v>
      </c>
      <c r="J17" s="93" t="s">
        <v>4</v>
      </c>
      <c r="K17" s="93" t="s">
        <v>17</v>
      </c>
      <c r="M17" s="95"/>
    </row>
    <row r="18" spans="1:13" s="66" customFormat="1" ht="20.25">
      <c r="A18" s="66" t="s">
        <v>87</v>
      </c>
      <c r="B18" s="67">
        <v>42798</v>
      </c>
      <c r="C18" s="66" t="s">
        <v>88</v>
      </c>
      <c r="D18" s="66">
        <v>15</v>
      </c>
      <c r="E18" s="66">
        <v>13</v>
      </c>
      <c r="F18" s="66">
        <v>8</v>
      </c>
      <c r="G18" s="66" t="s">
        <v>51</v>
      </c>
      <c r="H18" s="66" t="s">
        <v>6</v>
      </c>
      <c r="I18" s="66" t="s">
        <v>24</v>
      </c>
      <c r="J18" s="66" t="s">
        <v>4</v>
      </c>
      <c r="K18" s="66" t="s">
        <v>5</v>
      </c>
      <c r="L18" s="66" t="s">
        <v>30</v>
      </c>
      <c r="M18" s="68"/>
    </row>
    <row r="19" spans="2:13" s="3" customFormat="1" ht="20.25">
      <c r="B19" s="4"/>
      <c r="M19" s="5"/>
    </row>
    <row r="20" spans="2:13" s="50" customFormat="1" ht="20.25">
      <c r="B20" s="51"/>
      <c r="M20" s="52"/>
    </row>
    <row r="21" spans="2:13" s="50" customFormat="1" ht="20.25">
      <c r="B21" s="51"/>
      <c r="M21" s="52"/>
    </row>
    <row r="22" spans="2:13" s="56" customFormat="1" ht="20.25">
      <c r="B22" s="57"/>
      <c r="M22" s="58"/>
    </row>
    <row r="23" spans="2:13" s="3" customFormat="1" ht="22.5" customHeight="1">
      <c r="B23" s="4"/>
      <c r="M23" s="5"/>
    </row>
    <row r="24" spans="2:13" s="56" customFormat="1" ht="20.25">
      <c r="B24" s="57"/>
      <c r="M24" s="58"/>
    </row>
    <row r="25" spans="2:13" s="56" customFormat="1" ht="20.25">
      <c r="B25" s="57"/>
      <c r="M25" s="58"/>
    </row>
    <row r="26" spans="2:13" s="62" customFormat="1" ht="20.25">
      <c r="B26" s="63"/>
      <c r="M26" s="64"/>
    </row>
    <row r="27" spans="2:13" s="59" customFormat="1" ht="20.25">
      <c r="B27" s="60"/>
      <c r="M27" s="61"/>
    </row>
    <row r="28" spans="2:13" s="50" customFormat="1" ht="20.25">
      <c r="B28" s="51"/>
      <c r="M28" s="52"/>
    </row>
    <row r="29" spans="1:13" s="43" customFormat="1" ht="20.2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  <row r="30" spans="2:13" s="3" customFormat="1" ht="22.5" customHeight="1">
      <c r="B30" s="4"/>
      <c r="M30" s="44"/>
    </row>
    <row r="31" spans="2:13" s="3" customFormat="1" ht="20.25">
      <c r="B31" s="4"/>
      <c r="M31" s="44"/>
    </row>
    <row r="32" spans="1:13" s="6" customFormat="1" ht="20.25">
      <c r="A32" s="37"/>
      <c r="B32" s="3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6"/>
    </row>
    <row r="33" spans="2:13" s="50" customFormat="1" ht="20.25">
      <c r="B33" s="51"/>
      <c r="M33" s="52"/>
    </row>
    <row r="34" spans="2:13" s="50" customFormat="1" ht="20.25">
      <c r="B34" s="51"/>
      <c r="M34" s="52"/>
    </row>
    <row r="35" spans="1:13" s="6" customFormat="1" ht="20.25">
      <c r="A35" s="37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6"/>
    </row>
    <row r="36" spans="2:13" s="50" customFormat="1" ht="20.25">
      <c r="B36" s="51"/>
      <c r="M36" s="52"/>
    </row>
    <row r="37" spans="2:13" s="3" customFormat="1" ht="22.5" customHeight="1">
      <c r="B37" s="4"/>
      <c r="M37" s="44"/>
    </row>
    <row r="38" spans="2:13" s="3" customFormat="1" ht="22.5" customHeight="1">
      <c r="B38" s="4"/>
      <c r="M38" s="44"/>
    </row>
    <row r="39" spans="2:13" s="53" customFormat="1" ht="20.25">
      <c r="B39" s="54"/>
      <c r="M39" s="55"/>
    </row>
    <row r="40" spans="2:13" s="3" customFormat="1" ht="22.5" customHeight="1">
      <c r="B40" s="4"/>
      <c r="M40" s="44"/>
    </row>
    <row r="41" spans="2:13" s="50" customFormat="1" ht="20.25">
      <c r="B41" s="51"/>
      <c r="M41" s="52"/>
    </row>
    <row r="42" spans="2:13" s="3" customFormat="1" ht="22.5" customHeight="1">
      <c r="B42" s="4"/>
      <c r="M42" s="44"/>
    </row>
    <row r="43" spans="2:13" s="3" customFormat="1" ht="22.5" customHeight="1">
      <c r="B43" s="4"/>
      <c r="M43" s="5"/>
    </row>
    <row r="44" spans="2:13" s="50" customFormat="1" ht="20.25">
      <c r="B44" s="51"/>
      <c r="M44" s="52"/>
    </row>
    <row r="45" spans="2:13" s="56" customFormat="1" ht="20.25">
      <c r="B45" s="57"/>
      <c r="M45" s="58"/>
    </row>
    <row r="46" spans="2:13" s="3" customFormat="1" ht="22.5" customHeight="1">
      <c r="B46" s="4"/>
      <c r="M46" s="5"/>
    </row>
    <row r="47" spans="2:13" s="3" customFormat="1" ht="20.25">
      <c r="B47" s="4"/>
      <c r="M47" s="5"/>
    </row>
    <row r="48" spans="2:13" s="3" customFormat="1" ht="20.25">
      <c r="B48" s="4"/>
      <c r="M48" s="5"/>
    </row>
    <row r="49" spans="2:13" s="53" customFormat="1" ht="20.25">
      <c r="B49" s="54"/>
      <c r="M49" s="55"/>
    </row>
    <row r="50" spans="2:13" s="59" customFormat="1" ht="20.25">
      <c r="B50" s="60"/>
      <c r="M50" s="61"/>
    </row>
    <row r="51" spans="2:13" s="3" customFormat="1" ht="20.25">
      <c r="B51" s="4"/>
      <c r="E51" s="65"/>
      <c r="M51" s="5"/>
    </row>
    <row r="52" spans="2:13" s="3" customFormat="1" ht="20.25">
      <c r="B52" s="4"/>
      <c r="M52" s="5"/>
    </row>
    <row r="53" spans="2:13" s="50" customFormat="1" ht="20.25" customHeight="1">
      <c r="B53" s="51"/>
      <c r="M53" s="52"/>
    </row>
    <row r="54" spans="2:13" s="50" customFormat="1" ht="20.25" customHeight="1">
      <c r="B54" s="51"/>
      <c r="M54" s="52"/>
    </row>
    <row r="55" spans="2:13" s="3" customFormat="1" ht="20.25">
      <c r="B55" s="4"/>
      <c r="M55" s="5"/>
    </row>
    <row r="56" spans="1:13" s="6" customFormat="1" ht="20.25">
      <c r="A56" s="37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6"/>
    </row>
    <row r="57" spans="2:13" s="3" customFormat="1" ht="22.5" customHeight="1">
      <c r="B57" s="4"/>
      <c r="M57" s="5"/>
    </row>
    <row r="58" spans="2:13" s="3" customFormat="1" ht="22.5" customHeight="1">
      <c r="B58" s="4"/>
      <c r="M58" s="5"/>
    </row>
  </sheetData>
  <sheetProtection/>
  <autoFilter ref="A1:M1215">
    <sortState ref="A2:M58">
      <sortCondition descending="1" sortBy="value" ref="F2:F58"/>
    </sortState>
  </autoFilter>
  <printOptions/>
  <pageMargins left="0.787401575" right="0.787401575" top="0.984251969" bottom="0.984251969" header="0.4921259845" footer="0.4921259845"/>
  <pageSetup fitToHeight="3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44" sqref="A44"/>
    </sheetView>
  </sheetViews>
  <sheetFormatPr defaultColWidth="11.421875" defaultRowHeight="12.75"/>
  <cols>
    <col min="1" max="1" width="53.28125" style="0" customWidth="1"/>
    <col min="2" max="2" width="28.8515625" style="0" customWidth="1"/>
    <col min="3" max="3" width="21.57421875" style="0" customWidth="1"/>
    <col min="8" max="8" width="18.57421875" style="0" customWidth="1"/>
    <col min="9" max="9" width="21.421875" style="0" customWidth="1"/>
    <col min="10" max="10" width="20.00390625" style="0" customWidth="1"/>
    <col min="11" max="11" width="23.57421875" style="0" customWidth="1"/>
    <col min="12" max="12" width="30.8515625" style="0" customWidth="1"/>
    <col min="13" max="13" width="27.421875" style="0" customWidth="1"/>
  </cols>
  <sheetData>
    <row r="1" ht="20.25">
      <c r="A1" s="3" t="s">
        <v>35</v>
      </c>
    </row>
    <row r="2" ht="12.75">
      <c r="A2" t="s">
        <v>30</v>
      </c>
    </row>
    <row r="3" spans="1:13" s="43" customFormat="1" ht="20.25">
      <c r="A3" s="46" t="s">
        <v>33</v>
      </c>
      <c r="B3" s="47" t="s">
        <v>36</v>
      </c>
      <c r="C3" s="46" t="s">
        <v>32</v>
      </c>
      <c r="D3" s="46">
        <v>18</v>
      </c>
      <c r="E3" s="46">
        <v>72</v>
      </c>
      <c r="F3" s="46">
        <v>3</v>
      </c>
      <c r="G3" s="46" t="s">
        <v>31</v>
      </c>
      <c r="H3" s="46" t="s">
        <v>17</v>
      </c>
      <c r="I3" s="46" t="s">
        <v>24</v>
      </c>
      <c r="J3" s="46" t="s">
        <v>4</v>
      </c>
      <c r="K3" s="46" t="s">
        <v>5</v>
      </c>
      <c r="L3" s="46" t="s">
        <v>7</v>
      </c>
      <c r="M3" s="44"/>
    </row>
    <row r="4" spans="1:13" s="43" customFormat="1" ht="20.25">
      <c r="A4" s="46" t="s">
        <v>33</v>
      </c>
      <c r="B4" s="47" t="s">
        <v>36</v>
      </c>
      <c r="C4" s="46" t="s">
        <v>32</v>
      </c>
      <c r="D4" s="46">
        <v>18</v>
      </c>
      <c r="E4" s="46">
        <v>24</v>
      </c>
      <c r="F4" s="46">
        <v>18</v>
      </c>
      <c r="G4" s="46" t="s">
        <v>31</v>
      </c>
      <c r="H4" s="46" t="s">
        <v>8</v>
      </c>
      <c r="I4" s="46" t="s">
        <v>27</v>
      </c>
      <c r="J4" s="46" t="s">
        <v>37</v>
      </c>
      <c r="K4" s="46" t="s">
        <v>19</v>
      </c>
      <c r="L4" s="46" t="s">
        <v>28</v>
      </c>
      <c r="M4" s="46" t="s">
        <v>7</v>
      </c>
    </row>
    <row r="5" spans="1:13" s="43" customFormat="1" ht="20.25">
      <c r="A5" s="46"/>
      <c r="B5" s="47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</row>
    <row r="6" spans="2:13" s="46" customFormat="1" ht="15">
      <c r="B6" s="47"/>
      <c r="L6" s="46" t="s">
        <v>30</v>
      </c>
      <c r="M6" s="48"/>
    </row>
    <row r="7" spans="2:13" s="46" customFormat="1" ht="15">
      <c r="B7" s="47"/>
      <c r="L7" s="46" t="s">
        <v>30</v>
      </c>
      <c r="M7" s="48"/>
    </row>
    <row r="8" spans="2:13" s="46" customFormat="1" ht="15">
      <c r="B8" s="47"/>
      <c r="M8" s="48"/>
    </row>
    <row r="9" spans="2:13" s="46" customFormat="1" ht="15">
      <c r="B9" s="47"/>
      <c r="M9" s="48"/>
    </row>
    <row r="10" spans="2:13" s="46" customFormat="1" ht="15">
      <c r="B10" s="47"/>
      <c r="M10" s="48"/>
    </row>
    <row r="11" spans="2:13" s="46" customFormat="1" ht="15">
      <c r="B11" s="47"/>
      <c r="M11" s="48"/>
    </row>
    <row r="12" spans="2:13" s="46" customFormat="1" ht="15">
      <c r="B12" s="47"/>
      <c r="M12" s="48"/>
    </row>
    <row r="13" spans="2:13" s="46" customFormat="1" ht="15">
      <c r="B13" s="47"/>
      <c r="M13" s="48"/>
    </row>
    <row r="14" spans="2:13" s="46" customFormat="1" ht="15">
      <c r="B14" s="47"/>
      <c r="M14" s="48"/>
    </row>
    <row r="15" spans="2:13" s="46" customFormat="1" ht="15">
      <c r="B15" s="47"/>
      <c r="M15" s="48"/>
    </row>
    <row r="16" spans="2:13" s="46" customFormat="1" ht="15">
      <c r="B16" s="47"/>
      <c r="M16" s="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0" zoomScaleNormal="70" zoomScalePageLayoutView="0" workbookViewId="0" topLeftCell="A16">
      <selection activeCell="O25" sqref="O25"/>
    </sheetView>
  </sheetViews>
  <sheetFormatPr defaultColWidth="11.421875" defaultRowHeight="12.75"/>
  <cols>
    <col min="1" max="1" width="13.28125" style="0" customWidth="1"/>
    <col min="2" max="2" width="52.140625" style="0" bestFit="1" customWidth="1"/>
    <col min="3" max="3" width="32.28125" style="17" customWidth="1"/>
    <col min="4" max="4" width="0" style="0" hidden="1" customWidth="1"/>
    <col min="5" max="5" width="34.57421875" style="19" customWidth="1"/>
    <col min="6" max="6" width="16.140625" style="20" customWidth="1"/>
  </cols>
  <sheetData>
    <row r="1" spans="1:6" ht="51">
      <c r="A1" s="75" t="s">
        <v>48</v>
      </c>
      <c r="B1" s="76"/>
      <c r="C1" s="77"/>
      <c r="D1" s="78"/>
      <c r="E1" s="79"/>
      <c r="F1" s="80"/>
    </row>
    <row r="2" spans="1:6" ht="30">
      <c r="A2" s="21"/>
      <c r="B2" s="22"/>
      <c r="C2" s="23"/>
      <c r="D2" s="7"/>
      <c r="E2" s="24"/>
      <c r="F2" s="25"/>
    </row>
    <row r="3" spans="1:6" ht="30">
      <c r="A3" s="21"/>
      <c r="B3" s="22"/>
      <c r="C3" s="23"/>
      <c r="D3" s="7"/>
      <c r="E3" s="24"/>
      <c r="F3" s="25"/>
    </row>
    <row r="4" ht="13.5" thickBot="1"/>
    <row r="5" spans="1:6" ht="30.75" thickBot="1">
      <c r="A5" s="11" t="s">
        <v>26</v>
      </c>
      <c r="B5" s="12" t="s">
        <v>12</v>
      </c>
      <c r="C5" s="40" t="s">
        <v>47</v>
      </c>
      <c r="D5" s="12" t="s">
        <v>13</v>
      </c>
      <c r="E5" s="41" t="s">
        <v>43</v>
      </c>
      <c r="F5" s="42" t="s">
        <v>29</v>
      </c>
    </row>
    <row r="6" spans="1:7" ht="34.5">
      <c r="A6" s="28">
        <v>1</v>
      </c>
      <c r="B6" s="34" t="s">
        <v>27</v>
      </c>
      <c r="C6" s="81">
        <f>COUNTIF('Sch2016-17'!H1:L63,"Derflinger Josef")</f>
        <v>8</v>
      </c>
      <c r="D6" s="32" t="s">
        <v>25</v>
      </c>
      <c r="E6" s="73">
        <v>8</v>
      </c>
      <c r="F6" s="104">
        <f aca="true" t="shared" si="0" ref="F6:F14">(C6/E6)-1</f>
        <v>0</v>
      </c>
      <c r="G6">
        <v>2</v>
      </c>
    </row>
    <row r="7" spans="1:7" ht="34.5">
      <c r="A7" s="27">
        <f aca="true" t="shared" si="1" ref="A7:A25">A6+1</f>
        <v>2</v>
      </c>
      <c r="B7" s="27" t="s">
        <v>5</v>
      </c>
      <c r="C7" s="82">
        <f>COUNTIF('Sch2016-17'!H2:K64,"Haider Josef")</f>
        <v>7</v>
      </c>
      <c r="D7" s="29">
        <v>9</v>
      </c>
      <c r="E7" s="74">
        <v>10</v>
      </c>
      <c r="F7" s="49">
        <f t="shared" si="0"/>
        <v>-0.30000000000000004</v>
      </c>
      <c r="G7">
        <v>2</v>
      </c>
    </row>
    <row r="8" spans="1:6" ht="34.5">
      <c r="A8" s="27">
        <f t="shared" si="1"/>
        <v>3</v>
      </c>
      <c r="B8" s="27" t="s">
        <v>24</v>
      </c>
      <c r="C8" s="82">
        <f>COUNTIF('Sch2016-17'!H2:L64,"Kastner jun. Walter")</f>
        <v>7</v>
      </c>
      <c r="D8" s="29">
        <v>7</v>
      </c>
      <c r="E8" s="74">
        <v>9</v>
      </c>
      <c r="F8" s="49">
        <f t="shared" si="0"/>
        <v>-0.2222222222222222</v>
      </c>
    </row>
    <row r="9" spans="1:7" ht="34.5">
      <c r="A9" s="27">
        <f t="shared" si="1"/>
        <v>4</v>
      </c>
      <c r="B9" s="27" t="s">
        <v>17</v>
      </c>
      <c r="C9" s="82">
        <f>COUNTIF('Sch2016-17'!H2:L64,"Loibl Günter")</f>
        <v>7</v>
      </c>
      <c r="D9" s="29">
        <v>7</v>
      </c>
      <c r="E9" s="74">
        <v>8</v>
      </c>
      <c r="F9" s="49">
        <f t="shared" si="0"/>
        <v>-0.125</v>
      </c>
      <c r="G9">
        <v>2</v>
      </c>
    </row>
    <row r="10" spans="1:6" ht="34.5">
      <c r="A10" s="27">
        <f t="shared" si="1"/>
        <v>5</v>
      </c>
      <c r="B10" s="27" t="s">
        <v>38</v>
      </c>
      <c r="C10" s="83">
        <f>COUNTIF('Sch2016-17'!H2:L64,"Heinfellner Patricia")</f>
        <v>6</v>
      </c>
      <c r="D10" s="29">
        <v>8</v>
      </c>
      <c r="E10" s="74">
        <v>5</v>
      </c>
      <c r="F10" s="103">
        <f t="shared" si="0"/>
        <v>0.19999999999999996</v>
      </c>
    </row>
    <row r="11" spans="1:7" s="16" customFormat="1" ht="34.5">
      <c r="A11" s="27">
        <f t="shared" si="1"/>
        <v>6</v>
      </c>
      <c r="B11" s="27" t="s">
        <v>4</v>
      </c>
      <c r="C11" s="83">
        <f>COUNTIF('Sch2016-17'!H2:M64,"Kastner Michael")</f>
        <v>5</v>
      </c>
      <c r="D11" s="29">
        <v>8</v>
      </c>
      <c r="E11" s="74">
        <v>4</v>
      </c>
      <c r="F11" s="103">
        <f t="shared" si="0"/>
        <v>0.25</v>
      </c>
      <c r="G11"/>
    </row>
    <row r="12" spans="1:6" ht="34.5">
      <c r="A12" s="27">
        <f t="shared" si="1"/>
        <v>7</v>
      </c>
      <c r="B12" s="27" t="s">
        <v>28</v>
      </c>
      <c r="C12" s="84">
        <f>COUNTIF('Sch2016-17'!H2:L67,"Koglbauer Martin")</f>
        <v>5</v>
      </c>
      <c r="D12" s="32" t="s">
        <v>25</v>
      </c>
      <c r="E12" s="74">
        <v>2</v>
      </c>
      <c r="F12" s="103">
        <f t="shared" si="0"/>
        <v>1.5</v>
      </c>
    </row>
    <row r="13" spans="1:6" ht="34.5">
      <c r="A13" s="27">
        <f t="shared" si="1"/>
        <v>8</v>
      </c>
      <c r="B13" s="27" t="s">
        <v>34</v>
      </c>
      <c r="C13" s="82">
        <f>COUNTIF('Sch2016-17'!H2:L66,"Derflinger Eva")</f>
        <v>4</v>
      </c>
      <c r="D13" s="29"/>
      <c r="E13" s="74">
        <v>4</v>
      </c>
      <c r="F13" s="104">
        <f t="shared" si="0"/>
        <v>0</v>
      </c>
    </row>
    <row r="14" spans="1:7" ht="34.5">
      <c r="A14" s="27">
        <f t="shared" si="1"/>
        <v>9</v>
      </c>
      <c r="B14" s="27" t="s">
        <v>18</v>
      </c>
      <c r="C14" s="82">
        <f>COUNTIF('Sch2016-17'!H2:L64,"Eisbacher Josef")</f>
        <v>3</v>
      </c>
      <c r="D14" s="29">
        <v>6</v>
      </c>
      <c r="E14" s="74">
        <v>1</v>
      </c>
      <c r="F14" s="103">
        <f t="shared" si="0"/>
        <v>2</v>
      </c>
      <c r="G14">
        <v>2</v>
      </c>
    </row>
    <row r="15" spans="1:7" ht="34.5">
      <c r="A15" s="27">
        <f t="shared" si="1"/>
        <v>10</v>
      </c>
      <c r="B15" s="27" t="s">
        <v>8</v>
      </c>
      <c r="C15" s="84">
        <f>COUNTIF('Sch2016-17'!H2:L64,"Feierl Reinhard")</f>
        <v>3</v>
      </c>
      <c r="D15" s="29">
        <v>9</v>
      </c>
      <c r="E15" s="74">
        <v>0</v>
      </c>
      <c r="F15" s="103">
        <v>3</v>
      </c>
      <c r="G15" s="16"/>
    </row>
    <row r="16" spans="1:7" ht="34.5">
      <c r="A16" s="27">
        <f t="shared" si="1"/>
        <v>11</v>
      </c>
      <c r="B16" s="27" t="s">
        <v>6</v>
      </c>
      <c r="C16" s="82">
        <f>COUNTIF('Sch2016-17'!H2:L64,"Kastner sen. Walter")</f>
        <v>2</v>
      </c>
      <c r="D16" s="29">
        <v>8</v>
      </c>
      <c r="E16" s="74">
        <v>4</v>
      </c>
      <c r="F16" s="49">
        <f>(C16/E16)-1</f>
        <v>-0.5</v>
      </c>
      <c r="G16" s="16" t="s">
        <v>30</v>
      </c>
    </row>
    <row r="17" spans="1:6" ht="34.5">
      <c r="A17" s="27">
        <f t="shared" si="1"/>
        <v>12</v>
      </c>
      <c r="B17" s="27" t="s">
        <v>14</v>
      </c>
      <c r="C17" s="82">
        <f>COUNTIF('Sch2016-17'!H2:L64,"Haider Henriette")</f>
        <v>2</v>
      </c>
      <c r="D17" s="29">
        <v>6</v>
      </c>
      <c r="E17" s="74">
        <v>2</v>
      </c>
      <c r="F17" s="104">
        <f>(C17/E17)-1</f>
        <v>0</v>
      </c>
    </row>
    <row r="18" spans="1:7" ht="34.5">
      <c r="A18" s="27">
        <f t="shared" si="1"/>
        <v>13</v>
      </c>
      <c r="B18" s="27" t="s">
        <v>19</v>
      </c>
      <c r="C18" s="84">
        <f>COUNTIF('Sch2016-17'!H2:L64,"Kronawetter Roman")</f>
        <v>2</v>
      </c>
      <c r="D18" s="29">
        <v>7</v>
      </c>
      <c r="E18" s="74">
        <v>2</v>
      </c>
      <c r="F18" s="104">
        <f>(C18/E18)-1</f>
        <v>0</v>
      </c>
      <c r="G18">
        <v>2</v>
      </c>
    </row>
    <row r="19" spans="1:6" ht="34.5">
      <c r="A19" s="27">
        <f t="shared" si="1"/>
        <v>14</v>
      </c>
      <c r="B19" s="27" t="s">
        <v>44</v>
      </c>
      <c r="C19" s="82">
        <f>COUNTIF('Sch2016-17'!H2:L66,"Ellmaier Horst")</f>
        <v>2</v>
      </c>
      <c r="D19" s="32"/>
      <c r="E19" s="31">
        <v>1</v>
      </c>
      <c r="F19" s="103">
        <f>(C19/E19)-1</f>
        <v>1</v>
      </c>
    </row>
    <row r="20" spans="1:6" ht="34.5">
      <c r="A20" s="27">
        <f t="shared" si="1"/>
        <v>15</v>
      </c>
      <c r="B20" s="27" t="s">
        <v>15</v>
      </c>
      <c r="C20" s="83">
        <f>COUNTIF('Sch2016-17'!H2:L64,"Kastner Helga")</f>
        <v>2</v>
      </c>
      <c r="D20" s="29">
        <v>5</v>
      </c>
      <c r="E20" s="74">
        <v>1</v>
      </c>
      <c r="F20" s="103">
        <f>(C20/E20)-1</f>
        <v>1</v>
      </c>
    </row>
    <row r="21" spans="1:6" ht="34.5">
      <c r="A21" s="105">
        <f t="shared" si="1"/>
        <v>16</v>
      </c>
      <c r="B21" s="105" t="s">
        <v>80</v>
      </c>
      <c r="C21" s="106">
        <f>COUNTIF('Sch2016-17'!H3:L66,"Kacena Hans")</f>
        <v>1</v>
      </c>
      <c r="D21" s="107"/>
      <c r="E21" s="108">
        <v>0</v>
      </c>
      <c r="F21" s="109">
        <v>1</v>
      </c>
    </row>
    <row r="22" spans="1:7" ht="34.5">
      <c r="A22" s="27">
        <f t="shared" si="1"/>
        <v>17</v>
      </c>
      <c r="B22" s="27" t="s">
        <v>16</v>
      </c>
      <c r="C22" s="83">
        <f>COUNTIF('Sch2016-17'!H2:L64,"Loibl Franz")</f>
        <v>0</v>
      </c>
      <c r="D22" s="29">
        <v>8</v>
      </c>
      <c r="E22" s="74">
        <v>8</v>
      </c>
      <c r="F22" s="49">
        <f>(C22/E22)-1</f>
        <v>-1</v>
      </c>
      <c r="G22">
        <v>2</v>
      </c>
    </row>
    <row r="23" spans="1:6" ht="34.5">
      <c r="A23" s="27">
        <f t="shared" si="1"/>
        <v>18</v>
      </c>
      <c r="B23" s="27" t="s">
        <v>42</v>
      </c>
      <c r="C23" s="82">
        <f>COUNTIF('Sch2016-17'!H2:L65,"Posch Kurt")</f>
        <v>0</v>
      </c>
      <c r="D23" s="29">
        <v>6</v>
      </c>
      <c r="E23" s="74">
        <v>3</v>
      </c>
      <c r="F23" s="49">
        <f>(C23/E23)-1</f>
        <v>-1</v>
      </c>
    </row>
    <row r="24" spans="1:6" ht="34.5">
      <c r="A24" s="27">
        <f t="shared" si="1"/>
        <v>19</v>
      </c>
      <c r="B24" s="28" t="s">
        <v>39</v>
      </c>
      <c r="C24" s="84">
        <f>COUNTIF('Sch2016-17'!H2:L65,"Lutz Günter")</f>
        <v>0</v>
      </c>
      <c r="D24" s="29"/>
      <c r="E24" s="74">
        <v>0</v>
      </c>
      <c r="F24" s="49" t="e">
        <f>(C24/E24)-1</f>
        <v>#DIV/0!</v>
      </c>
    </row>
    <row r="25" spans="1:6" ht="34.5">
      <c r="A25" s="27">
        <f t="shared" si="1"/>
        <v>20</v>
      </c>
      <c r="B25" s="28"/>
      <c r="C25" s="31"/>
      <c r="D25" s="32"/>
      <c r="E25" s="31"/>
      <c r="F25" s="49"/>
    </row>
    <row r="26" spans="1:6" ht="34.5">
      <c r="A26" s="27"/>
      <c r="B26" s="27"/>
      <c r="C26" s="31"/>
      <c r="D26" s="29"/>
      <c r="E26" s="30"/>
      <c r="F26" s="39"/>
    </row>
    <row r="27" spans="1:6" ht="34.5">
      <c r="A27" s="27"/>
      <c r="B27" s="27"/>
      <c r="C27" s="31"/>
      <c r="D27" s="29"/>
      <c r="E27" s="45"/>
      <c r="F27" s="39"/>
    </row>
    <row r="28" spans="1:6" ht="34.5">
      <c r="A28" s="27"/>
      <c r="B28" s="27"/>
      <c r="C28" s="31"/>
      <c r="D28" s="32"/>
      <c r="E28" s="35"/>
      <c r="F28" s="26"/>
    </row>
    <row r="29" spans="1:5" ht="34.5">
      <c r="A29" s="8"/>
      <c r="B29" s="13"/>
      <c r="C29" s="31"/>
      <c r="D29" s="29">
        <v>6</v>
      </c>
      <c r="E29" s="33"/>
    </row>
    <row r="30" spans="1:4" ht="30">
      <c r="A30" s="8"/>
      <c r="B30" s="15"/>
      <c r="C30" s="18"/>
      <c r="D30" s="14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0">
      <pane xSplit="20790" topLeftCell="T1" activePane="topLeft" state="split"/>
      <selection pane="topLeft" activeCell="F5" sqref="F5"/>
      <selection pane="topRight" activeCell="M2" sqref="M2"/>
    </sheetView>
  </sheetViews>
  <sheetFormatPr defaultColWidth="11.421875" defaultRowHeight="12.75"/>
  <sheetData>
    <row r="1" spans="1:21" ht="44.25">
      <c r="A1" s="69" t="s">
        <v>30</v>
      </c>
      <c r="B1" s="9" t="s">
        <v>93</v>
      </c>
      <c r="C1" s="9"/>
      <c r="D1" s="9"/>
      <c r="E1" s="9"/>
      <c r="F1" s="9"/>
      <c r="G1" s="9"/>
      <c r="H1" s="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</row>
    <row r="2" spans="2:8" ht="33">
      <c r="B2" s="10"/>
      <c r="C2" s="10"/>
      <c r="D2" s="10"/>
      <c r="E2" s="10"/>
      <c r="F2" s="10"/>
      <c r="G2" s="10"/>
      <c r="H2" s="10"/>
    </row>
    <row r="3" spans="2:8" ht="33">
      <c r="B3" s="10" t="s">
        <v>91</v>
      </c>
      <c r="C3" s="10"/>
      <c r="D3" s="10"/>
      <c r="E3" s="10"/>
      <c r="F3" s="10"/>
      <c r="G3" s="10"/>
      <c r="H3" s="10"/>
    </row>
    <row r="4" spans="2:8" ht="33">
      <c r="B4" s="10"/>
      <c r="C4" s="10"/>
      <c r="D4" s="10"/>
      <c r="E4" s="10"/>
      <c r="F4" s="10"/>
      <c r="G4" s="10"/>
      <c r="H4" s="10"/>
    </row>
    <row r="5" spans="1:8" ht="33">
      <c r="A5" s="71">
        <v>1</v>
      </c>
      <c r="B5" s="72" t="s">
        <v>45</v>
      </c>
      <c r="C5" s="10" t="s">
        <v>20</v>
      </c>
      <c r="D5" s="10"/>
      <c r="E5" s="10"/>
      <c r="F5" s="10"/>
      <c r="G5" s="10"/>
      <c r="H5" s="10"/>
    </row>
    <row r="6" spans="1:12" ht="33">
      <c r="A6" s="71">
        <v>1</v>
      </c>
      <c r="B6" s="72" t="s">
        <v>45</v>
      </c>
      <c r="C6" s="10" t="s">
        <v>21</v>
      </c>
      <c r="D6" s="10"/>
      <c r="E6" s="10"/>
      <c r="F6" s="10"/>
      <c r="G6" s="10"/>
      <c r="H6" s="10"/>
      <c r="I6" s="71"/>
      <c r="J6" s="72"/>
      <c r="K6" s="10"/>
      <c r="L6" s="10"/>
    </row>
    <row r="7" spans="1:12" ht="33">
      <c r="A7" s="71">
        <v>3</v>
      </c>
      <c r="B7" s="72" t="s">
        <v>41</v>
      </c>
      <c r="C7" s="10" t="s">
        <v>22</v>
      </c>
      <c r="D7" s="10"/>
      <c r="E7" s="10"/>
      <c r="F7" s="10"/>
      <c r="G7" s="10"/>
      <c r="H7" s="10"/>
      <c r="I7" s="71"/>
      <c r="J7" s="72"/>
      <c r="K7" s="10"/>
      <c r="L7" s="10"/>
    </row>
    <row r="8" spans="2:12" ht="33">
      <c r="B8" s="10" t="s">
        <v>23</v>
      </c>
      <c r="C8" s="10"/>
      <c r="D8" s="10"/>
      <c r="E8" s="10"/>
      <c r="F8" s="10"/>
      <c r="G8" s="10"/>
      <c r="H8" s="10"/>
      <c r="I8" s="71"/>
      <c r="J8" s="72"/>
      <c r="K8" s="10"/>
      <c r="L8" s="10"/>
    </row>
    <row r="9" spans="2:8" ht="33">
      <c r="B9" s="10"/>
      <c r="C9" s="10"/>
      <c r="D9" s="10"/>
      <c r="E9" s="10"/>
      <c r="F9" s="10"/>
      <c r="G9" s="10"/>
      <c r="H9" s="10"/>
    </row>
    <row r="10" spans="2:8" ht="33">
      <c r="B10" s="10"/>
      <c r="C10" s="10"/>
      <c r="D10" s="10"/>
      <c r="E10" s="10"/>
      <c r="F10" s="10"/>
      <c r="G10" s="10"/>
      <c r="H10" s="10"/>
    </row>
    <row r="11" spans="2:8" ht="33">
      <c r="B11" s="10" t="s">
        <v>92</v>
      </c>
      <c r="C11" s="10"/>
      <c r="D11" s="10"/>
      <c r="E11" s="10"/>
      <c r="F11" s="10"/>
      <c r="G11" s="10"/>
      <c r="H11" s="10"/>
    </row>
    <row r="12" spans="2:8" ht="33">
      <c r="B12" s="10"/>
      <c r="C12" s="10"/>
      <c r="D12" s="10"/>
      <c r="E12" s="10"/>
      <c r="F12" s="10"/>
      <c r="G12" s="10"/>
      <c r="H12" s="10"/>
    </row>
    <row r="13" spans="2:8" ht="33">
      <c r="B13" s="10"/>
      <c r="C13" s="10"/>
      <c r="D13" s="10"/>
      <c r="E13" s="10"/>
      <c r="F13" s="10"/>
      <c r="G13" s="10"/>
      <c r="H13" s="10"/>
    </row>
    <row r="14" spans="2:8" ht="33">
      <c r="B14" s="10" t="s">
        <v>46</v>
      </c>
      <c r="C14" s="10"/>
      <c r="D14" s="10"/>
      <c r="E14" s="10"/>
      <c r="F14" s="10"/>
      <c r="G14" s="10"/>
      <c r="H14" s="10"/>
    </row>
    <row r="15" spans="1:7" ht="33">
      <c r="A15" s="10"/>
      <c r="B15" s="10"/>
      <c r="C15" s="10"/>
      <c r="D15" s="10"/>
      <c r="E15" s="10"/>
      <c r="F15" s="10"/>
      <c r="G15" s="10"/>
    </row>
    <row r="16" spans="1:7" ht="33">
      <c r="A16" s="10"/>
      <c r="B16" s="10"/>
      <c r="C16" s="10"/>
      <c r="D16" s="10"/>
      <c r="E16" s="10"/>
      <c r="F16" s="10"/>
      <c r="G16" s="10"/>
    </row>
    <row r="17" ht="33">
      <c r="A17" s="10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5.00390625" style="0" bestFit="1" customWidth="1"/>
    <col min="2" max="2" width="14.28125" style="0" customWidth="1"/>
    <col min="3" max="3" width="15.421875" style="0" customWidth="1"/>
  </cols>
  <sheetData>
    <row r="1" spans="1:6" ht="33.75" customHeight="1">
      <c r="A1" s="98" t="s">
        <v>73</v>
      </c>
      <c r="F1" s="101"/>
    </row>
    <row r="2" ht="13.5" thickBot="1"/>
    <row r="3" spans="1:5" s="96" customFormat="1" ht="18.75" thickBot="1">
      <c r="A3" s="97">
        <v>42747</v>
      </c>
      <c r="B3" s="112" t="s">
        <v>74</v>
      </c>
      <c r="C3" s="110" t="s">
        <v>75</v>
      </c>
      <c r="D3" s="99">
        <v>0.21041666666666667</v>
      </c>
      <c r="E3" s="96" t="s">
        <v>76</v>
      </c>
    </row>
    <row r="4" spans="1:5" s="96" customFormat="1" ht="18.75" thickBot="1">
      <c r="A4" s="97">
        <v>42753</v>
      </c>
      <c r="B4" s="113" t="s">
        <v>75</v>
      </c>
      <c r="C4" s="100" t="s">
        <v>77</v>
      </c>
      <c r="D4" s="99">
        <v>0.21041666666666667</v>
      </c>
      <c r="E4" s="96" t="s">
        <v>78</v>
      </c>
    </row>
    <row r="5" spans="1:5" s="96" customFormat="1" ht="18.75" thickBot="1">
      <c r="A5" s="97">
        <v>42759</v>
      </c>
      <c r="B5" s="110" t="s">
        <v>75</v>
      </c>
      <c r="C5" s="112" t="s">
        <v>74</v>
      </c>
      <c r="D5" s="99">
        <v>0.12847222222222224</v>
      </c>
      <c r="E5" s="96" t="s">
        <v>81</v>
      </c>
    </row>
    <row r="6" spans="1:5" s="96" customFormat="1" ht="18.75" thickBot="1">
      <c r="A6" s="97">
        <v>42760</v>
      </c>
      <c r="B6" s="100" t="s">
        <v>77</v>
      </c>
      <c r="C6" s="113" t="s">
        <v>75</v>
      </c>
      <c r="D6" s="99">
        <v>0.12847222222222224</v>
      </c>
      <c r="E6" s="96" t="s">
        <v>82</v>
      </c>
    </row>
    <row r="7" spans="1:5" s="96" customFormat="1" ht="18.75" thickBot="1">
      <c r="A7" s="97">
        <v>42768</v>
      </c>
      <c r="B7" s="100" t="s">
        <v>75</v>
      </c>
      <c r="C7" s="111" t="s">
        <v>83</v>
      </c>
      <c r="D7" s="99">
        <v>0.08680555555555557</v>
      </c>
      <c r="E7" s="96" t="s">
        <v>84</v>
      </c>
    </row>
    <row r="8" spans="1:5" s="96" customFormat="1" ht="18.75" thickBot="1">
      <c r="A8" s="97">
        <v>42776</v>
      </c>
      <c r="B8" s="113" t="s">
        <v>75</v>
      </c>
      <c r="C8" s="102" t="s">
        <v>85</v>
      </c>
      <c r="D8" s="99">
        <v>0.20902777777777778</v>
      </c>
      <c r="E8" s="96" t="s">
        <v>86</v>
      </c>
    </row>
    <row r="9" spans="1:5" s="96" customFormat="1" ht="18.75" thickBot="1">
      <c r="A9" s="97">
        <v>42781</v>
      </c>
      <c r="B9" s="100" t="s">
        <v>89</v>
      </c>
      <c r="C9" s="113" t="s">
        <v>75</v>
      </c>
      <c r="D9" s="99">
        <v>0.08680555555555557</v>
      </c>
      <c r="E9" s="96" t="s">
        <v>90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Josef Haider</cp:lastModifiedBy>
  <cp:lastPrinted>2017-03-08T07:37:21Z</cp:lastPrinted>
  <dcterms:created xsi:type="dcterms:W3CDTF">2002-03-28T20:34:36Z</dcterms:created>
  <dcterms:modified xsi:type="dcterms:W3CDTF">2017-03-08T07:39:46Z</dcterms:modified>
  <cp:category/>
  <cp:version/>
  <cp:contentType/>
  <cp:contentStatus/>
</cp:coreProperties>
</file>